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лан закупки 2018" sheetId="1" r:id="rId1"/>
    <sheet name="Лист1" sheetId="2" r:id="rId2"/>
  </sheets>
  <definedNames>
    <definedName name="_xlnm._FilterDatabase" localSheetId="0" hidden="1">'План закупки 2018'!$A$15:$AW$30</definedName>
  </definedNames>
  <calcPr calcId="152511"/>
</workbook>
</file>

<file path=xl/calcChain.xml><?xml version="1.0" encoding="utf-8"?>
<calcChain xmlns="http://schemas.openxmlformats.org/spreadsheetml/2006/main">
  <c r="AI27" i="1" l="1"/>
  <c r="R26" i="1" l="1"/>
  <c r="R21" i="1"/>
  <c r="Q37" i="1" l="1"/>
  <c r="R37" i="1"/>
  <c r="AI30" i="1" l="1"/>
  <c r="AJ30" i="1" s="1"/>
  <c r="Q30" i="1"/>
  <c r="AB30" i="1"/>
  <c r="AJ27" i="1"/>
  <c r="Q27" i="1" l="1"/>
  <c r="AB27" i="1"/>
  <c r="AK24" i="1" l="1"/>
  <c r="AI24" i="1"/>
  <c r="AI29" i="1"/>
  <c r="AB29" i="1"/>
  <c r="Q29" i="1"/>
  <c r="AB22" i="1"/>
  <c r="Q22" i="1"/>
  <c r="Q21" i="1" s="1"/>
  <c r="AB28" i="1" l="1"/>
  <c r="R23" i="1" l="1"/>
  <c r="Q35" i="1" l="1"/>
  <c r="AB35" i="1" l="1"/>
  <c r="AI28" i="1" l="1"/>
  <c r="Q28" i="1" l="1"/>
  <c r="Q26" i="1" s="1"/>
  <c r="AB24" i="1" l="1"/>
  <c r="Q24" i="1"/>
  <c r="Q23" i="1" s="1"/>
  <c r="R19" i="1" l="1"/>
  <c r="R32" i="1" s="1"/>
  <c r="Q19" i="1" l="1"/>
  <c r="Q32" i="1" s="1"/>
</calcChain>
</file>

<file path=xl/sharedStrings.xml><?xml version="1.0" encoding="utf-8"?>
<sst xmlns="http://schemas.openxmlformats.org/spreadsheetml/2006/main" count="224" uniqueCount="119">
  <si>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</si>
  <si>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</si>
  <si>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</si>
  <si>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</si>
  <si>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</si>
  <si>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</si>
  <si>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</si>
  <si>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</si>
  <si>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</si>
  <si>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</si>
  <si>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</si>
  <si>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</si>
  <si>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</si>
  <si>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</si>
  <si>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</si>
  <si>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</si>
  <si>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</si>
  <si>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</si>
  <si>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</si>
  <si>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</si>
  <si>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</si>
  <si>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</si>
  <si>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</si>
  <si>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</si>
  <si>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</si>
  <si>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</si>
  <si>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</si>
  <si>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</si>
  <si>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</si>
  <si>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</si>
  <si>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</si>
  <si>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</si>
  <si>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</si>
  <si>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</si>
  <si>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</si>
  <si>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</si>
  <si>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</si>
  <si>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</si>
  <si>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2.2 Техническое перевооружение и реконструкция (за исключением ИТ - закупок)</t>
  </si>
  <si>
    <t>2.2.2 Материалы, оборудование, прочие товары</t>
  </si>
  <si>
    <t>ОМТС</t>
  </si>
  <si>
    <t>Маркетинговое исследование</t>
  </si>
  <si>
    <t>В соответствие с техническим заданием</t>
  </si>
  <si>
    <t>шт</t>
  </si>
  <si>
    <t>Чувашская Республика</t>
  </si>
  <si>
    <t>МТРиО</t>
  </si>
  <si>
    <t>-</t>
  </si>
  <si>
    <t>3. Энергоремонтное производство, техническое обслуживание</t>
  </si>
  <si>
    <t>3.2 Материалы, оборудование, прочие товары</t>
  </si>
  <si>
    <t>Услуги</t>
  </si>
  <si>
    <t>Себестоимость</t>
  </si>
  <si>
    <t>ГЭ</t>
  </si>
  <si>
    <t>ОВТ</t>
  </si>
  <si>
    <t>4. Закупки в области информационных технологий</t>
  </si>
  <si>
    <t>ИТ</t>
  </si>
  <si>
    <t>8.Прочие закупки</t>
  </si>
  <si>
    <t>ОУП</t>
  </si>
  <si>
    <t>Всего</t>
  </si>
  <si>
    <t xml:space="preserve"> </t>
  </si>
  <si>
    <t>Код по ОКВЭД2</t>
  </si>
  <si>
    <t>Код по ОКДП2</t>
  </si>
  <si>
    <t>58.29.5</t>
  </si>
  <si>
    <t>58.29</t>
  </si>
  <si>
    <t>85.3</t>
  </si>
  <si>
    <t>85.42.19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</si>
  <si>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</si>
  <si>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</si>
  <si>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</si>
  <si>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</si>
  <si>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</si>
  <si>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</si>
  <si>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</si>
  <si>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</si>
  <si>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</si>
  <si>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</si>
  <si>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</si>
  <si>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</si>
  <si>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</si>
  <si>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</si>
  <si>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7. Закупки услуг оценщиков</t>
  </si>
  <si>
    <t>электронная</t>
  </si>
  <si>
    <t>неэлектронная</t>
  </si>
  <si>
    <t>Приобретение прав на использование программы в следующей конфигурации: права использования аккаунта СБИС в течение 12 месяцев; права использования «СБИС ЭО-Базовый, ОСНО» в течение 12 месяцев; права использования возможности «СБИС++ ЭО» для отправки отчетности по дополнительному направлению в течение 12 месяцев</t>
  </si>
  <si>
    <t>Оказание услуг по обучению ответственных лиц по безапасности дорожного движения (БДД)</t>
  </si>
  <si>
    <t>3.1 Работы, услуги</t>
  </si>
  <si>
    <t>усл.ед</t>
  </si>
  <si>
    <t>Неэлектронная</t>
  </si>
  <si>
    <t>Поставка огнетушителей и противопожарного инвентаря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</si>
  <si>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</si>
  <si>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</si>
  <si>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</si>
  <si>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</si>
  <si>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</si>
  <si>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</si>
  <si>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</si>
  <si>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</si>
  <si>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</si>
  <si>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</si>
  <si>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</si>
  <si>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</si>
  <si>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</si>
  <si>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</si>
  <si>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28.29.22.110</t>
  </si>
  <si>
    <t>Запрос предложений в электронной форме</t>
  </si>
  <si>
    <t>Сравнение цен</t>
  </si>
  <si>
    <t>Корректировка суммы закупки для перераспределения суммы для проведения закупочной процедурв по обучению БДД в г. Алатыре.
Корректировка способа проведения в соответствии с новой редакцией "Единого стандарта закупок ПАО "Россети" (Положения о закупке)</t>
  </si>
  <si>
    <t>Оказание услуг по обучению ответственных лиц по безапасности дорожного движения (БДД) в г. Алатыре</t>
  </si>
  <si>
    <t>В счет перераспределения средств по закупке №1928 лот №13</t>
  </si>
  <si>
    <t>Расчет на основе установленных тарифов</t>
  </si>
  <si>
    <t>35.30.1</t>
  </si>
  <si>
    <t>ЕП</t>
  </si>
  <si>
    <t>35.14.10</t>
  </si>
  <si>
    <t>Теплоснабжение и поставка горячей воды для нужд ремонтно-механической мастерской</t>
  </si>
  <si>
    <t>Энергоснабжение для нужд ПО №4</t>
  </si>
  <si>
    <t>Закупки, исключенные из Плана</t>
  </si>
  <si>
    <t>НДС не облагается, в соответствии с п. п. 26 п.2 ст. 149 НК РФ
Увеличение суммы закупки с 6.55 до 8.8 тыс. рублей в связи с изменением законодательства (необходимость сдачи деклораций по имуществу в налоговое подразделение по местонахождению имущеста) в счет экономии по оплате электронной торговой площадки b2b-energo)
Корректировка сроков проведения процедуры.</t>
  </si>
  <si>
    <t>Затраты предусмотрены Бизнес-планом на 2019 год. Обновление действующего договора.</t>
  </si>
  <si>
    <t>Корректировка №1 План закупки АО «ЧАК» на 2019 год</t>
  </si>
  <si>
    <t>Утверждена Приказом генерального дитректора АО «ЧАК» 13.02.2019 (Приказ от 13.02.2019 г. №73)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</si>
</sst>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0.00000"/>
    <numFmt numFmtId="170" formatCode="#,##0_ ;[Red]\-#,##0\ 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b/>
      <sz val="11"/>
      <color theme="1"/>
      <name val="Calibri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4" fillId="0" borderId="0"/>
  </cellStyleXfs>
  <cellXfs count="2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9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4" fontId="10" fillId="0" borderId="13" xfId="0" applyNumberFormat="1" applyFont="1" applyFill="1" applyBorder="1" applyAlignment="1">
      <alignment horizontal="left" vertical="center"/>
    </xf>
    <xf numFmtId="0" fontId="18" fillId="0" borderId="0" xfId="0" applyFont="1" applyFill="1" applyAlignment="1"/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wrapText="1"/>
    </xf>
    <xf numFmtId="0" fontId="20" fillId="0" borderId="0" xfId="0" applyFont="1" applyFill="1"/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" fontId="11" fillId="0" borderId="5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18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3" fillId="0" borderId="0" xfId="0" applyNumberFormat="1" applyFont="1" applyFill="1" applyAlignment="1">
      <alignment horizontal="left" vertical="center"/>
    </xf>
    <xf numFmtId="168" fontId="11" fillId="0" borderId="0" xfId="0" applyNumberFormat="1" applyFont="1" applyFill="1" applyBorder="1" applyAlignment="1">
      <alignment horizontal="left" vertical="center"/>
    </xf>
    <xf numFmtId="168" fontId="11" fillId="0" borderId="4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left" vertical="center"/>
    </xf>
    <xf numFmtId="168" fontId="0" fillId="0" borderId="0" xfId="0" applyNumberFormat="1" applyFill="1" applyAlignment="1">
      <alignment horizontal="left" vertical="center"/>
    </xf>
    <xf numFmtId="168" fontId="13" fillId="0" borderId="1" xfId="0" applyNumberFormat="1" applyFont="1" applyFill="1" applyBorder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Fill="1" applyBorder="1" applyAlignment="1" applyProtection="1">
      <alignment horizontal="left" vertical="center" wrapText="1"/>
      <protection locked="0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1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23" fillId="0" borderId="1" xfId="3" applyFont="1" applyFill="1" applyBorder="1" applyAlignment="1" applyProtection="1">
      <alignment horizontal="center" vertical="top" wrapText="1"/>
      <protection locked="0"/>
    </xf>
    <xf numFmtId="169" fontId="10" fillId="0" borderId="1" xfId="0" applyNumberFormat="1" applyFont="1" applyFill="1" applyBorder="1" applyAlignment="1">
      <alignment horizontal="left" vertical="center"/>
    </xf>
    <xf numFmtId="168" fontId="12" fillId="0" borderId="1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68" fontId="12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1" fillId="0" borderId="0" xfId="0" applyFont="1" applyFill="1"/>
    <xf numFmtId="0" fontId="25" fillId="0" borderId="0" xfId="0" applyFont="1" applyFill="1"/>
    <xf numFmtId="168" fontId="11" fillId="0" borderId="11" xfId="0" applyNumberFormat="1" applyFont="1" applyFill="1" applyBorder="1" applyAlignment="1">
      <alignment horizontal="left" vertical="center"/>
    </xf>
    <xf numFmtId="168" fontId="15" fillId="0" borderId="1" xfId="0" applyNumberFormat="1" applyFont="1" applyFill="1" applyBorder="1" applyAlignment="1">
      <alignment horizontal="left" vertical="center"/>
    </xf>
    <xf numFmtId="168" fontId="11" fillId="0" borderId="1" xfId="0" applyNumberFormat="1" applyFont="1" applyFill="1" applyBorder="1" applyAlignment="1">
      <alignment horizontal="left" vertical="center"/>
    </xf>
    <xf numFmtId="168" fontId="15" fillId="0" borderId="11" xfId="0" applyNumberFormat="1" applyFont="1" applyFill="1" applyBorder="1" applyAlignment="1">
      <alignment horizontal="left" vertical="center"/>
    </xf>
    <xf numFmtId="168" fontId="22" fillId="0" borderId="1" xfId="0" applyNumberFormat="1" applyFont="1" applyFill="1" applyBorder="1" applyAlignment="1">
      <alignment horizontal="left" vertical="center" wrapText="1"/>
    </xf>
    <xf numFmtId="168" fontId="15" fillId="0" borderId="13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8" fontId="10" fillId="0" borderId="0" xfId="0" applyNumberFormat="1" applyFont="1" applyFill="1" applyBorder="1" applyAlignment="1">
      <alignment horizontal="left" vertical="center" wrapText="1"/>
    </xf>
    <xf numFmtId="16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13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16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5" xfId="0" applyNumberFormat="1" applyFont="1" applyFill="1" applyBorder="1" applyAlignment="1" applyProtection="1">
      <alignment horizontal="center" vertical="top" wrapText="1"/>
      <protection locked="0"/>
    </xf>
    <xf numFmtId="170" fontId="23" fillId="0" borderId="2" xfId="0" applyNumberFormat="1" applyFont="1" applyFill="1" applyBorder="1" applyAlignment="1" applyProtection="1">
      <alignment horizontal="center" vertical="top" wrapText="1"/>
      <protection locked="0"/>
    </xf>
    <xf numFmtId="170" fontId="23" fillId="0" borderId="11" xfId="0" applyNumberFormat="1" applyFont="1" applyFill="1" applyBorder="1" applyAlignment="1" applyProtection="1">
      <alignment horizontal="center" vertical="top" wrapText="1"/>
      <protection locked="0"/>
    </xf>
    <xf numFmtId="3" fontId="23" fillId="0" borderId="2" xfId="0" applyNumberFormat="1" applyFont="1" applyFill="1" applyBorder="1" applyAlignment="1" applyProtection="1">
      <alignment horizontal="center" vertical="top" wrapText="1"/>
      <protection locked="0"/>
    </xf>
    <xf numFmtId="3" fontId="23" fillId="0" borderId="11" xfId="0" applyNumberFormat="1" applyFont="1" applyFill="1" applyBorder="1" applyAlignment="1" applyProtection="1">
      <alignment horizontal="center" vertical="top" wrapText="1"/>
      <protection locked="0"/>
    </xf>
    <xf numFmtId="170" fontId="23" fillId="0" borderId="2" xfId="2" applyNumberFormat="1" applyFont="1" applyFill="1" applyBorder="1" applyAlignment="1" applyProtection="1">
      <alignment horizontal="center" vertical="top" wrapText="1"/>
      <protection locked="0"/>
    </xf>
    <xf numFmtId="170" fontId="23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3" fillId="0" borderId="3" xfId="0" applyFont="1" applyFill="1" applyBorder="1" applyAlignment="1" applyProtection="1">
      <alignment horizontal="center" vertical="top" wrapText="1"/>
      <protection locked="0"/>
    </xf>
    <xf numFmtId="0" fontId="23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N37"/>
  <sheetViews>
    <sheetView tabSelected="1" topLeftCell="F1" workbookViewId="0">
      <pane ySplit="15" topLeftCell="A16" activePane="bottomLeft" state="frozen"/>
      <selection pane="bottomLeft" activeCell="H27" sqref="H27"/>
    </sheetView>
  </sheetViews>
  <sheetFormatPr defaultRowHeight="15" x14ac:dyDescent="0.25"/>
  <cols>
    <col min="1" max="1" width="5.85546875" style="9" customWidth="1"/>
    <col min="2" max="2" width="7.5703125" style="12" customWidth="1"/>
    <col min="3" max="3" width="11.28515625" style="9" customWidth="1"/>
    <col min="4" max="4" width="7.7109375" style="91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117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127" customWidth="1"/>
    <col min="18" max="18" width="13.5703125" style="127" customWidth="1"/>
    <col min="19" max="19" width="17.7109375" style="90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4.57031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115" customWidth="1"/>
    <col min="50" max="16384" width="9.140625" style="9"/>
  </cols>
  <sheetData>
    <row r="2" spans="1:49" s="60" customFormat="1" ht="18" customHeight="1" x14ac:dyDescent="0.35">
      <c r="A2" s="159" t="s">
        <v>117</v>
      </c>
      <c r="B2" s="118"/>
      <c r="C2" s="56"/>
      <c r="D2" s="92"/>
      <c r="E2" s="56"/>
      <c r="F2" s="56"/>
      <c r="G2" s="57"/>
      <c r="H2" s="3" t="s">
        <v>118</v>
      </c>
      <c r="I2" s="57"/>
      <c r="J2" s="56"/>
      <c r="K2" s="56"/>
      <c r="L2" s="56"/>
      <c r="M2" s="116"/>
      <c r="N2" s="56"/>
      <c r="O2" s="56"/>
      <c r="P2" s="56"/>
      <c r="Q2" s="120"/>
      <c r="R2" s="120"/>
      <c r="S2" s="87"/>
      <c r="T2" s="56"/>
      <c r="U2" s="56"/>
      <c r="V2" s="56"/>
      <c r="W2" s="56"/>
      <c r="X2" s="56"/>
      <c r="Y2" s="56"/>
      <c r="Z2" s="56"/>
      <c r="AA2" s="56"/>
      <c r="AB2" s="59"/>
      <c r="AC2" s="56"/>
      <c r="AD2" s="58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112"/>
    </row>
    <row r="3" spans="1:49" ht="11.25" hidden="1" customHeight="1" x14ac:dyDescent="0.25">
      <c r="A3" s="200" t="s">
        <v>0</v>
      </c>
      <c r="B3" s="200"/>
      <c r="C3" s="200"/>
      <c r="D3" s="200" t="s">
        <v>76</v>
      </c>
      <c r="E3" s="200"/>
      <c r="F3" s="200"/>
      <c r="G3" s="200"/>
      <c r="H3" s="38"/>
      <c r="I3" s="38"/>
      <c r="J3" s="1"/>
      <c r="K3" s="1"/>
      <c r="L3" s="1"/>
      <c r="M3" s="38"/>
      <c r="N3" s="2"/>
      <c r="O3" s="2"/>
      <c r="P3" s="2"/>
      <c r="Q3" s="121"/>
      <c r="R3" s="121"/>
      <c r="S3" s="88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13"/>
    </row>
    <row r="4" spans="1:49" ht="11.25" hidden="1" customHeight="1" x14ac:dyDescent="0.25">
      <c r="A4" s="200" t="s">
        <v>1</v>
      </c>
      <c r="B4" s="200"/>
      <c r="C4" s="200"/>
      <c r="D4" s="200" t="s">
        <v>2</v>
      </c>
      <c r="E4" s="200"/>
      <c r="F4" s="200"/>
      <c r="G4" s="200"/>
      <c r="H4" s="38"/>
      <c r="I4" s="38"/>
      <c r="J4" s="1"/>
      <c r="K4" s="1"/>
      <c r="L4" s="1"/>
      <c r="M4" s="38"/>
      <c r="N4" s="2"/>
      <c r="O4" s="2"/>
      <c r="P4" s="2"/>
      <c r="Q4" s="121"/>
      <c r="R4" s="121"/>
      <c r="S4" s="88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13"/>
    </row>
    <row r="5" spans="1:49" ht="11.25" hidden="1" customHeight="1" x14ac:dyDescent="0.25">
      <c r="A5" s="200" t="s">
        <v>3</v>
      </c>
      <c r="B5" s="200"/>
      <c r="C5" s="200"/>
      <c r="D5" s="200" t="s">
        <v>4</v>
      </c>
      <c r="E5" s="200"/>
      <c r="F5" s="200"/>
      <c r="G5" s="200"/>
      <c r="H5" s="38"/>
      <c r="I5" s="38"/>
      <c r="J5" s="1"/>
      <c r="K5" s="1"/>
      <c r="L5" s="1"/>
      <c r="M5" s="38"/>
      <c r="N5" s="2"/>
      <c r="O5" s="2"/>
      <c r="P5" s="2"/>
      <c r="Q5" s="121"/>
      <c r="R5" s="121"/>
      <c r="S5" s="88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13"/>
    </row>
    <row r="6" spans="1:49" ht="11.25" hidden="1" customHeight="1" x14ac:dyDescent="0.25">
      <c r="A6" s="200" t="s">
        <v>5</v>
      </c>
      <c r="B6" s="200"/>
      <c r="C6" s="200"/>
      <c r="D6" s="200" t="s">
        <v>77</v>
      </c>
      <c r="E6" s="200"/>
      <c r="F6" s="200"/>
      <c r="G6" s="200"/>
      <c r="H6" s="38"/>
      <c r="I6" s="38"/>
      <c r="J6" s="1"/>
      <c r="K6" s="1"/>
      <c r="L6" s="1"/>
      <c r="M6" s="38"/>
      <c r="N6" s="2"/>
      <c r="O6" s="2"/>
      <c r="P6" s="2"/>
      <c r="Q6" s="121"/>
      <c r="R6" s="121"/>
      <c r="S6" s="88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13"/>
    </row>
    <row r="7" spans="1:49" ht="11.25" hidden="1" customHeight="1" x14ac:dyDescent="0.25">
      <c r="A7" s="200" t="s">
        <v>6</v>
      </c>
      <c r="B7" s="200"/>
      <c r="C7" s="200"/>
      <c r="D7" s="201">
        <v>2124021783</v>
      </c>
      <c r="E7" s="201"/>
      <c r="F7" s="201"/>
      <c r="G7" s="201"/>
      <c r="H7" s="41"/>
      <c r="I7" s="41"/>
      <c r="J7" s="1"/>
      <c r="K7" s="1"/>
      <c r="L7" s="1"/>
      <c r="M7" s="38"/>
      <c r="N7" s="2"/>
      <c r="O7" s="2"/>
      <c r="P7" s="2"/>
      <c r="Q7" s="121"/>
      <c r="R7" s="121"/>
      <c r="S7" s="88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13"/>
    </row>
    <row r="8" spans="1:49" ht="11.25" hidden="1" customHeight="1" x14ac:dyDescent="0.25">
      <c r="A8" s="200" t="s">
        <v>7</v>
      </c>
      <c r="B8" s="200"/>
      <c r="C8" s="200"/>
      <c r="D8" s="200">
        <v>212401001</v>
      </c>
      <c r="E8" s="200"/>
      <c r="F8" s="200"/>
      <c r="G8" s="200"/>
      <c r="H8" s="38"/>
      <c r="I8" s="38"/>
      <c r="J8" s="1"/>
      <c r="K8" s="1"/>
      <c r="L8" s="1"/>
      <c r="M8" s="38"/>
      <c r="N8" s="2"/>
      <c r="O8" s="2"/>
      <c r="P8" s="2"/>
      <c r="Q8" s="121"/>
      <c r="R8" s="121"/>
      <c r="S8" s="88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13"/>
    </row>
    <row r="9" spans="1:49" ht="11.25" hidden="1" customHeight="1" x14ac:dyDescent="0.25">
      <c r="A9" s="200" t="s">
        <v>8</v>
      </c>
      <c r="B9" s="200"/>
      <c r="C9" s="200"/>
      <c r="D9" s="204">
        <v>97410000000</v>
      </c>
      <c r="E9" s="204"/>
      <c r="F9" s="204"/>
      <c r="G9" s="204"/>
      <c r="H9" s="39"/>
      <c r="I9" s="39"/>
      <c r="J9" s="1"/>
      <c r="K9" s="1"/>
      <c r="L9" s="1"/>
      <c r="M9" s="38"/>
      <c r="N9" s="2"/>
      <c r="O9" s="2"/>
      <c r="P9" s="2"/>
      <c r="Q9" s="121"/>
      <c r="R9" s="121"/>
      <c r="S9" s="88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13"/>
    </row>
    <row r="10" spans="1:49" ht="15" customHeight="1" x14ac:dyDescent="0.35">
      <c r="B10" s="119"/>
      <c r="C10" s="3"/>
      <c r="D10" s="93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122"/>
      <c r="R10" s="122"/>
      <c r="S10" s="89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14"/>
    </row>
    <row r="11" spans="1:49" ht="8.25" customHeight="1" x14ac:dyDescent="0.35">
      <c r="A11" s="3"/>
      <c r="B11" s="119"/>
      <c r="C11" s="3"/>
      <c r="D11" s="93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122"/>
      <c r="R11" s="122"/>
      <c r="S11" s="89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114"/>
    </row>
    <row r="12" spans="1:49" ht="25.5" customHeight="1" x14ac:dyDescent="0.25">
      <c r="A12" s="194" t="s">
        <v>9</v>
      </c>
      <c r="B12" s="185" t="s">
        <v>10</v>
      </c>
      <c r="C12" s="188" t="s">
        <v>11</v>
      </c>
      <c r="D12" s="189"/>
      <c r="E12" s="185" t="s">
        <v>14</v>
      </c>
      <c r="F12" s="185" t="s">
        <v>12</v>
      </c>
      <c r="G12" s="194" t="s">
        <v>13</v>
      </c>
      <c r="H12" s="185" t="s">
        <v>59</v>
      </c>
      <c r="I12" s="185" t="s">
        <v>60</v>
      </c>
      <c r="J12" s="185" t="s">
        <v>66</v>
      </c>
      <c r="K12" s="185" t="s">
        <v>88</v>
      </c>
      <c r="L12" s="185" t="s">
        <v>89</v>
      </c>
      <c r="M12" s="194" t="s">
        <v>15</v>
      </c>
      <c r="N12" s="194" t="s">
        <v>16</v>
      </c>
      <c r="O12" s="185" t="s">
        <v>90</v>
      </c>
      <c r="P12" s="185" t="s">
        <v>90</v>
      </c>
      <c r="Q12" s="195" t="s">
        <v>67</v>
      </c>
      <c r="R12" s="191" t="s">
        <v>68</v>
      </c>
      <c r="S12" s="194" t="s">
        <v>17</v>
      </c>
      <c r="T12" s="188" t="s">
        <v>18</v>
      </c>
      <c r="U12" s="189"/>
      <c r="V12" s="189"/>
      <c r="W12" s="190"/>
      <c r="X12" s="188" t="s">
        <v>19</v>
      </c>
      <c r="Y12" s="189"/>
      <c r="Z12" s="189"/>
      <c r="AA12" s="190"/>
      <c r="AB12" s="194" t="s">
        <v>20</v>
      </c>
      <c r="AC12" s="194"/>
      <c r="AD12" s="205"/>
      <c r="AE12" s="194"/>
      <c r="AF12" s="194"/>
      <c r="AG12" s="194"/>
      <c r="AH12" s="194"/>
      <c r="AI12" s="194"/>
      <c r="AJ12" s="194"/>
      <c r="AK12" s="194"/>
      <c r="AL12" s="194" t="s">
        <v>21</v>
      </c>
      <c r="AM12" s="194" t="s">
        <v>22</v>
      </c>
      <c r="AN12" s="206" t="s">
        <v>91</v>
      </c>
      <c r="AO12" s="207"/>
      <c r="AP12" s="207"/>
      <c r="AQ12" s="207"/>
      <c r="AR12" s="207"/>
      <c r="AS12" s="207"/>
      <c r="AT12" s="207"/>
      <c r="AU12" s="207"/>
      <c r="AV12" s="208"/>
      <c r="AW12" s="185" t="s">
        <v>23</v>
      </c>
    </row>
    <row r="13" spans="1:49" ht="21.75" customHeight="1" x14ac:dyDescent="0.25">
      <c r="A13" s="194"/>
      <c r="B13" s="186"/>
      <c r="C13" s="194" t="s">
        <v>24</v>
      </c>
      <c r="D13" s="194" t="s">
        <v>25</v>
      </c>
      <c r="E13" s="186"/>
      <c r="F13" s="186"/>
      <c r="G13" s="194"/>
      <c r="H13" s="186"/>
      <c r="I13" s="186"/>
      <c r="J13" s="186"/>
      <c r="K13" s="186"/>
      <c r="L13" s="186"/>
      <c r="M13" s="194"/>
      <c r="N13" s="194"/>
      <c r="O13" s="186"/>
      <c r="P13" s="186"/>
      <c r="Q13" s="196"/>
      <c r="R13" s="192"/>
      <c r="S13" s="194"/>
      <c r="T13" s="194" t="s">
        <v>26</v>
      </c>
      <c r="U13" s="194" t="s">
        <v>27</v>
      </c>
      <c r="V13" s="198" t="s">
        <v>69</v>
      </c>
      <c r="W13" s="198" t="s">
        <v>70</v>
      </c>
      <c r="X13" s="194" t="s">
        <v>71</v>
      </c>
      <c r="Y13" s="194" t="s">
        <v>28</v>
      </c>
      <c r="Z13" s="185" t="s">
        <v>6</v>
      </c>
      <c r="AA13" s="217" t="s">
        <v>7</v>
      </c>
      <c r="AB13" s="194" t="s">
        <v>29</v>
      </c>
      <c r="AC13" s="194" t="s">
        <v>30</v>
      </c>
      <c r="AD13" s="205" t="s">
        <v>31</v>
      </c>
      <c r="AE13" s="194"/>
      <c r="AF13" s="194" t="s">
        <v>32</v>
      </c>
      <c r="AG13" s="194" t="s">
        <v>33</v>
      </c>
      <c r="AH13" s="194"/>
      <c r="AI13" s="219" t="s">
        <v>72</v>
      </c>
      <c r="AJ13" s="194" t="s">
        <v>74</v>
      </c>
      <c r="AK13" s="202" t="s">
        <v>73</v>
      </c>
      <c r="AL13" s="194"/>
      <c r="AM13" s="194"/>
      <c r="AN13" s="209" t="s">
        <v>92</v>
      </c>
      <c r="AO13" s="209" t="s">
        <v>93</v>
      </c>
      <c r="AP13" s="209" t="s">
        <v>94</v>
      </c>
      <c r="AQ13" s="211" t="s">
        <v>95</v>
      </c>
      <c r="AR13" s="211" t="s">
        <v>96</v>
      </c>
      <c r="AS13" s="213" t="s">
        <v>97</v>
      </c>
      <c r="AT13" s="215" t="s">
        <v>98</v>
      </c>
      <c r="AU13" s="216"/>
      <c r="AV13" s="209" t="s">
        <v>99</v>
      </c>
      <c r="AW13" s="186"/>
    </row>
    <row r="14" spans="1:49" ht="106.5" customHeight="1" x14ac:dyDescent="0.25">
      <c r="A14" s="185"/>
      <c r="B14" s="186"/>
      <c r="C14" s="185"/>
      <c r="D14" s="185"/>
      <c r="E14" s="187"/>
      <c r="F14" s="187"/>
      <c r="G14" s="185"/>
      <c r="H14" s="187"/>
      <c r="I14" s="187"/>
      <c r="J14" s="187"/>
      <c r="K14" s="187"/>
      <c r="L14" s="187"/>
      <c r="M14" s="185"/>
      <c r="N14" s="185"/>
      <c r="O14" s="187"/>
      <c r="P14" s="187"/>
      <c r="Q14" s="197"/>
      <c r="R14" s="193"/>
      <c r="S14" s="185"/>
      <c r="T14" s="185"/>
      <c r="U14" s="185"/>
      <c r="V14" s="199"/>
      <c r="W14" s="199"/>
      <c r="X14" s="185"/>
      <c r="Y14" s="185"/>
      <c r="Z14" s="187"/>
      <c r="AA14" s="218"/>
      <c r="AB14" s="185"/>
      <c r="AC14" s="185"/>
      <c r="AD14" s="40" t="s">
        <v>34</v>
      </c>
      <c r="AE14" s="37" t="s">
        <v>35</v>
      </c>
      <c r="AF14" s="185"/>
      <c r="AG14" s="37" t="s">
        <v>36</v>
      </c>
      <c r="AH14" s="37" t="s">
        <v>35</v>
      </c>
      <c r="AI14" s="220"/>
      <c r="AJ14" s="185"/>
      <c r="AK14" s="203"/>
      <c r="AL14" s="185"/>
      <c r="AM14" s="185"/>
      <c r="AN14" s="210"/>
      <c r="AO14" s="210"/>
      <c r="AP14" s="210"/>
      <c r="AQ14" s="212"/>
      <c r="AR14" s="212"/>
      <c r="AS14" s="214"/>
      <c r="AT14" s="142" t="s">
        <v>100</v>
      </c>
      <c r="AU14" s="142" t="s">
        <v>101</v>
      </c>
      <c r="AV14" s="210"/>
      <c r="AW14" s="187"/>
    </row>
    <row r="15" spans="1:49" s="12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5" customFormat="1" ht="12.75" x14ac:dyDescent="0.25">
      <c r="A16" s="13" t="s">
        <v>37</v>
      </c>
      <c r="B16" s="94"/>
      <c r="C16" s="13"/>
      <c r="D16" s="94"/>
      <c r="E16" s="13"/>
      <c r="F16" s="13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23"/>
      <c r="R16" s="123"/>
      <c r="S16" s="78"/>
      <c r="T16" s="13"/>
      <c r="U16" s="13"/>
      <c r="V16" s="13"/>
      <c r="W16" s="13"/>
      <c r="X16" s="13"/>
      <c r="Y16" s="13"/>
      <c r="Z16" s="13"/>
      <c r="AA16" s="13"/>
      <c r="AB16" s="14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72"/>
    </row>
    <row r="17" spans="1:248" s="15" customFormat="1" ht="12.75" x14ac:dyDescent="0.25">
      <c r="A17" s="16" t="s">
        <v>38</v>
      </c>
      <c r="B17" s="95"/>
      <c r="C17" s="16"/>
      <c r="D17" s="95"/>
      <c r="E17" s="16"/>
      <c r="F17" s="16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24"/>
      <c r="R17" s="124"/>
      <c r="S17" s="79"/>
      <c r="T17" s="16"/>
      <c r="U17" s="16"/>
      <c r="V17" s="16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73"/>
    </row>
    <row r="18" spans="1:248" s="15" customFormat="1" ht="12.75" x14ac:dyDescent="0.25">
      <c r="A18" s="42" t="s">
        <v>39</v>
      </c>
      <c r="B18" s="96"/>
      <c r="C18" s="43"/>
      <c r="D18" s="96"/>
      <c r="E18" s="43"/>
      <c r="F18" s="43"/>
      <c r="G18" s="44"/>
      <c r="H18" s="44"/>
      <c r="I18" s="44"/>
      <c r="J18" s="43"/>
      <c r="K18" s="43"/>
      <c r="L18" s="43"/>
      <c r="M18" s="43"/>
      <c r="N18" s="45"/>
      <c r="O18" s="45"/>
      <c r="P18" s="45"/>
      <c r="Q18" s="162"/>
      <c r="R18" s="162"/>
      <c r="S18" s="80"/>
      <c r="T18" s="46"/>
      <c r="U18" s="46"/>
      <c r="V18" s="46"/>
      <c r="W18" s="46"/>
      <c r="X18" s="46"/>
      <c r="Y18" s="46"/>
      <c r="Z18" s="46"/>
      <c r="AA18" s="46"/>
      <c r="AB18" s="61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74"/>
    </row>
    <row r="19" spans="1:248" s="15" customFormat="1" ht="12.75" x14ac:dyDescent="0.25">
      <c r="A19" s="22" t="s">
        <v>47</v>
      </c>
      <c r="B19" s="97"/>
      <c r="C19" s="23"/>
      <c r="D19" s="97"/>
      <c r="E19" s="23"/>
      <c r="F19" s="23"/>
      <c r="G19" s="24"/>
      <c r="H19" s="25"/>
      <c r="I19" s="25"/>
      <c r="J19" s="23"/>
      <c r="K19" s="23"/>
      <c r="L19" s="23"/>
      <c r="M19" s="23"/>
      <c r="N19" s="23"/>
      <c r="O19" s="23"/>
      <c r="P19" s="23"/>
      <c r="Q19" s="163">
        <f>Q20+Q21</f>
        <v>52.21</v>
      </c>
      <c r="R19" s="163">
        <f>R20+R21</f>
        <v>62.652000000000001</v>
      </c>
      <c r="S19" s="81"/>
      <c r="T19" s="23"/>
      <c r="U19" s="23"/>
      <c r="V19" s="23"/>
      <c r="W19" s="23"/>
      <c r="X19" s="23"/>
      <c r="Y19" s="23"/>
      <c r="Z19" s="23"/>
      <c r="AA19" s="23"/>
      <c r="AB19" s="24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69"/>
    </row>
    <row r="20" spans="1:248" s="15" customFormat="1" ht="12.75" x14ac:dyDescent="0.25">
      <c r="A20" s="22" t="s">
        <v>84</v>
      </c>
      <c r="B20" s="97"/>
      <c r="C20" s="23"/>
      <c r="D20" s="97"/>
      <c r="E20" s="23"/>
      <c r="F20" s="23"/>
      <c r="G20" s="24"/>
      <c r="H20" s="25"/>
      <c r="I20" s="25"/>
      <c r="J20" s="23"/>
      <c r="K20" s="23"/>
      <c r="L20" s="23"/>
      <c r="M20" s="23"/>
      <c r="N20" s="23"/>
      <c r="O20" s="23"/>
      <c r="P20" s="23"/>
      <c r="Q20" s="163"/>
      <c r="R20" s="163"/>
      <c r="S20" s="81"/>
      <c r="T20" s="23"/>
      <c r="U20" s="23"/>
      <c r="V20" s="23"/>
      <c r="W20" s="23"/>
      <c r="X20" s="23"/>
      <c r="Y20" s="23"/>
      <c r="Z20" s="23"/>
      <c r="AA20" s="23"/>
      <c r="AB20" s="2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69"/>
    </row>
    <row r="21" spans="1:248" s="32" customFormat="1" ht="12.75" x14ac:dyDescent="0.25">
      <c r="A21" s="22" t="s">
        <v>48</v>
      </c>
      <c r="B21" s="98"/>
      <c r="C21" s="28"/>
      <c r="D21" s="98"/>
      <c r="E21" s="28"/>
      <c r="F21" s="28"/>
      <c r="G21" s="28"/>
      <c r="H21" s="29"/>
      <c r="I21" s="29"/>
      <c r="J21" s="28"/>
      <c r="K21" s="28"/>
      <c r="L21" s="28"/>
      <c r="M21" s="28"/>
      <c r="N21" s="30"/>
      <c r="O21" s="30"/>
      <c r="P21" s="30"/>
      <c r="Q21" s="164">
        <f>SUM(Q22)</f>
        <v>52.21</v>
      </c>
      <c r="R21" s="164">
        <f>SUM(R22)</f>
        <v>62.652000000000001</v>
      </c>
      <c r="S21" s="82"/>
      <c r="T21" s="31"/>
      <c r="U21" s="31"/>
      <c r="V21" s="31"/>
      <c r="W21" s="31"/>
      <c r="X21" s="31"/>
      <c r="Y21" s="31"/>
      <c r="Z21" s="31"/>
      <c r="AA21" s="31"/>
      <c r="AB21" s="62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75"/>
    </row>
    <row r="22" spans="1:248" s="139" customFormat="1" ht="38.25" customHeight="1" x14ac:dyDescent="0.25">
      <c r="A22" s="20">
        <v>3</v>
      </c>
      <c r="B22" s="35">
        <v>1923</v>
      </c>
      <c r="C22" s="20" t="s">
        <v>65</v>
      </c>
      <c r="D22" s="35" t="s">
        <v>40</v>
      </c>
      <c r="E22" s="20" t="s">
        <v>45</v>
      </c>
      <c r="F22" s="35">
        <v>40</v>
      </c>
      <c r="G22" s="18" t="s">
        <v>87</v>
      </c>
      <c r="H22" s="18">
        <v>28.29</v>
      </c>
      <c r="I22" s="18" t="s">
        <v>102</v>
      </c>
      <c r="J22" s="36" t="s">
        <v>75</v>
      </c>
      <c r="K22" s="36"/>
      <c r="L22" s="36"/>
      <c r="M22" s="34" t="s">
        <v>50</v>
      </c>
      <c r="N22" s="104" t="s">
        <v>78</v>
      </c>
      <c r="O22" s="104"/>
      <c r="P22" s="104"/>
      <c r="Q22" s="125">
        <f t="shared" ref="Q22" si="0">ROUND(R22/1.2,5)</f>
        <v>52.21</v>
      </c>
      <c r="R22" s="143">
        <v>62.652000000000001</v>
      </c>
      <c r="S22" s="86" t="s">
        <v>104</v>
      </c>
      <c r="T22" s="33" t="s">
        <v>65</v>
      </c>
      <c r="U22" s="20" t="s">
        <v>81</v>
      </c>
      <c r="V22" s="180">
        <v>43514</v>
      </c>
      <c r="W22" s="180">
        <v>43531</v>
      </c>
      <c r="X22" s="33" t="s">
        <v>46</v>
      </c>
      <c r="Y22" s="33" t="s">
        <v>46</v>
      </c>
      <c r="Z22" s="33" t="s">
        <v>46</v>
      </c>
      <c r="AA22" s="33" t="s">
        <v>46</v>
      </c>
      <c r="AB22" s="105" t="str">
        <f t="shared" ref="AB22" si="1">G22</f>
        <v>Поставка огнетушителей и противопожарного инвентаря</v>
      </c>
      <c r="AC22" s="19" t="s">
        <v>42</v>
      </c>
      <c r="AD22" s="34">
        <v>876</v>
      </c>
      <c r="AE22" s="34" t="s">
        <v>85</v>
      </c>
      <c r="AF22" s="34">
        <v>1</v>
      </c>
      <c r="AG22" s="20">
        <v>97000000000</v>
      </c>
      <c r="AH22" s="33" t="s">
        <v>44</v>
      </c>
      <c r="AI22" s="103">
        <v>43551</v>
      </c>
      <c r="AJ22" s="102">
        <v>43556</v>
      </c>
      <c r="AK22" s="103">
        <v>43585</v>
      </c>
      <c r="AL22" s="20">
        <v>2019</v>
      </c>
      <c r="AM22" s="20" t="s">
        <v>46</v>
      </c>
      <c r="AN22" s="20"/>
      <c r="AO22" s="20"/>
      <c r="AP22" s="20"/>
      <c r="AQ22" s="20"/>
      <c r="AR22" s="20"/>
      <c r="AS22" s="20"/>
      <c r="AT22" s="20"/>
      <c r="AU22" s="20"/>
      <c r="AV22" s="20"/>
      <c r="AW22" s="33"/>
    </row>
    <row r="23" spans="1:248" s="15" customFormat="1" ht="12.75" x14ac:dyDescent="0.25">
      <c r="A23" s="47" t="s">
        <v>53</v>
      </c>
      <c r="B23" s="99"/>
      <c r="C23" s="48"/>
      <c r="D23" s="99"/>
      <c r="E23" s="48"/>
      <c r="F23" s="48"/>
      <c r="G23" s="48"/>
      <c r="H23" s="49"/>
      <c r="I23" s="49"/>
      <c r="J23" s="50"/>
      <c r="K23" s="50"/>
      <c r="L23" s="50"/>
      <c r="M23" s="48"/>
      <c r="N23" s="48"/>
      <c r="O23" s="48"/>
      <c r="P23" s="48"/>
      <c r="Q23" s="165">
        <f>SUM(Q24:Q24)</f>
        <v>8.8000000000000007</v>
      </c>
      <c r="R23" s="165">
        <f>SUM(R24:R24)</f>
        <v>8.8000000000000007</v>
      </c>
      <c r="S23" s="83"/>
      <c r="T23" s="48"/>
      <c r="U23" s="48"/>
      <c r="V23" s="99"/>
      <c r="W23" s="99"/>
      <c r="X23" s="48"/>
      <c r="Y23" s="48"/>
      <c r="Z23" s="48"/>
      <c r="AA23" s="48"/>
      <c r="AB23" s="71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76"/>
    </row>
    <row r="24" spans="1:248" s="135" customFormat="1" ht="102" customHeight="1" x14ac:dyDescent="0.2">
      <c r="A24" s="131">
        <v>4</v>
      </c>
      <c r="B24" s="132">
        <v>1924</v>
      </c>
      <c r="C24" s="132" t="s">
        <v>65</v>
      </c>
      <c r="D24" s="132" t="s">
        <v>52</v>
      </c>
      <c r="E24" s="132" t="s">
        <v>54</v>
      </c>
      <c r="F24" s="132">
        <v>5</v>
      </c>
      <c r="G24" s="131" t="s">
        <v>82</v>
      </c>
      <c r="H24" s="27" t="s">
        <v>62</v>
      </c>
      <c r="I24" s="27" t="s">
        <v>61</v>
      </c>
      <c r="J24" s="35" t="s">
        <v>75</v>
      </c>
      <c r="K24" s="35"/>
      <c r="L24" s="35"/>
      <c r="M24" s="131" t="s">
        <v>50</v>
      </c>
      <c r="N24" s="18" t="s">
        <v>41</v>
      </c>
      <c r="O24" s="18"/>
      <c r="P24" s="18"/>
      <c r="Q24" s="133">
        <f>R24</f>
        <v>8.8000000000000007</v>
      </c>
      <c r="R24" s="133">
        <v>8.8000000000000007</v>
      </c>
      <c r="S24" s="130" t="s">
        <v>104</v>
      </c>
      <c r="T24" s="132" t="s">
        <v>65</v>
      </c>
      <c r="U24" s="132" t="s">
        <v>81</v>
      </c>
      <c r="V24" s="134">
        <v>43514</v>
      </c>
      <c r="W24" s="134">
        <v>43524</v>
      </c>
      <c r="X24" s="33" t="s">
        <v>46</v>
      </c>
      <c r="Y24" s="33" t="s">
        <v>46</v>
      </c>
      <c r="Z24" s="33" t="s">
        <v>46</v>
      </c>
      <c r="AA24" s="33" t="s">
        <v>46</v>
      </c>
      <c r="AB24" s="18" t="str">
        <f t="shared" ref="AB24" si="2">G24</f>
        <v>Приобретение прав на использование программы в следующей конфигурации: права использования аккаунта СБИС в течение 12 месяцев; права использования «СБИС ЭО-Базовый, ОСНО» в течение 12 месяцев; права использования возможности «СБИС++ ЭО» для отправки отчетности по дополнительному направлению в течение 12 месяцев</v>
      </c>
      <c r="AC24" s="19" t="s">
        <v>42</v>
      </c>
      <c r="AD24" s="18">
        <v>796</v>
      </c>
      <c r="AE24" s="18" t="s">
        <v>43</v>
      </c>
      <c r="AF24" s="18">
        <v>10</v>
      </c>
      <c r="AG24" s="20">
        <v>97000000000</v>
      </c>
      <c r="AH24" s="18" t="s">
        <v>44</v>
      </c>
      <c r="AI24" s="134">
        <f>W24+20</f>
        <v>43544</v>
      </c>
      <c r="AJ24" s="134">
        <v>43544</v>
      </c>
      <c r="AK24" s="134">
        <f>AJ24+15</f>
        <v>43559</v>
      </c>
      <c r="AL24" s="132">
        <v>2019</v>
      </c>
      <c r="AM24" s="131" t="s">
        <v>46</v>
      </c>
      <c r="AN24" s="132"/>
      <c r="AO24" s="132"/>
      <c r="AP24" s="132"/>
      <c r="AQ24" s="132"/>
      <c r="AR24" s="132"/>
      <c r="AS24" s="132"/>
      <c r="AT24" s="132"/>
      <c r="AU24" s="132"/>
      <c r="AV24" s="132"/>
      <c r="AW24" s="131" t="s">
        <v>115</v>
      </c>
    </row>
    <row r="25" spans="1:248" s="21" customFormat="1" ht="12.75" x14ac:dyDescent="0.25">
      <c r="A25" s="70" t="s">
        <v>79</v>
      </c>
      <c r="B25" s="63"/>
      <c r="C25" s="24"/>
      <c r="D25" s="63"/>
      <c r="E25" s="24"/>
      <c r="F25" s="63"/>
      <c r="G25" s="64"/>
      <c r="H25" s="65"/>
      <c r="I25" s="65"/>
      <c r="J25" s="66"/>
      <c r="K25" s="66"/>
      <c r="L25" s="66"/>
      <c r="M25" s="24"/>
      <c r="N25" s="24"/>
      <c r="O25" s="24"/>
      <c r="P25" s="24"/>
      <c r="Q25" s="166">
        <v>0</v>
      </c>
      <c r="R25" s="166">
        <v>0</v>
      </c>
      <c r="S25" s="84"/>
      <c r="T25" s="24"/>
      <c r="U25" s="24"/>
      <c r="V25" s="181"/>
      <c r="W25" s="181"/>
      <c r="X25" s="62"/>
      <c r="Y25" s="62"/>
      <c r="Z25" s="62"/>
      <c r="AA25" s="62"/>
      <c r="AB25" s="24"/>
      <c r="AC25" s="68"/>
      <c r="AD25" s="24"/>
      <c r="AE25" s="24"/>
      <c r="AF25" s="24"/>
      <c r="AG25" s="31"/>
      <c r="AH25" s="24"/>
      <c r="AI25" s="67"/>
      <c r="AJ25" s="67"/>
      <c r="AK25" s="67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69"/>
    </row>
    <row r="26" spans="1:248" s="15" customFormat="1" ht="12.75" x14ac:dyDescent="0.25">
      <c r="A26" s="51" t="s">
        <v>55</v>
      </c>
      <c r="B26" s="100"/>
      <c r="C26" s="53"/>
      <c r="D26" s="100"/>
      <c r="E26" s="52"/>
      <c r="F26" s="52"/>
      <c r="G26" s="53"/>
      <c r="H26" s="54"/>
      <c r="I26" s="54"/>
      <c r="J26" s="52"/>
      <c r="K26" s="52"/>
      <c r="L26" s="52"/>
      <c r="M26" s="52"/>
      <c r="N26" s="53"/>
      <c r="O26" s="53"/>
      <c r="P26" s="53"/>
      <c r="Q26" s="167">
        <f>SUM(Q27:Q30)</f>
        <v>409.64409000000001</v>
      </c>
      <c r="R26" s="167">
        <f>SUM(R27:R30)</f>
        <v>486.11291000000006</v>
      </c>
      <c r="S26" s="85"/>
      <c r="T26" s="52"/>
      <c r="U26" s="52"/>
      <c r="V26" s="182"/>
      <c r="W26" s="182"/>
      <c r="X26" s="53"/>
      <c r="Y26" s="53"/>
      <c r="Z26" s="53"/>
      <c r="AA26" s="53"/>
      <c r="AB26" s="53"/>
      <c r="AC26" s="53"/>
      <c r="AD26" s="52"/>
      <c r="AE26" s="52"/>
      <c r="AF26" s="52"/>
      <c r="AG26" s="52"/>
      <c r="AH26" s="53"/>
      <c r="AI26" s="52"/>
      <c r="AJ26" s="55"/>
      <c r="AK26" s="52"/>
      <c r="AL26" s="52"/>
      <c r="AM26" s="52"/>
      <c r="AN26" s="141"/>
      <c r="AO26" s="141"/>
      <c r="AP26" s="141"/>
      <c r="AQ26" s="141"/>
      <c r="AR26" s="141"/>
      <c r="AS26" s="141"/>
      <c r="AT26" s="141"/>
      <c r="AU26" s="141"/>
      <c r="AV26" s="141"/>
      <c r="AW26" s="77"/>
    </row>
    <row r="27" spans="1:248" s="139" customFormat="1" ht="58.5" customHeight="1" x14ac:dyDescent="0.25">
      <c r="A27" s="26">
        <v>8</v>
      </c>
      <c r="B27" s="106">
        <v>1918</v>
      </c>
      <c r="C27" s="26" t="s">
        <v>65</v>
      </c>
      <c r="D27" s="106" t="s">
        <v>51</v>
      </c>
      <c r="E27" s="26" t="s">
        <v>49</v>
      </c>
      <c r="F27" s="35">
        <v>9</v>
      </c>
      <c r="G27" s="18" t="s">
        <v>112</v>
      </c>
      <c r="H27" s="109">
        <v>35.299999999999997</v>
      </c>
      <c r="I27" s="109" t="s">
        <v>109</v>
      </c>
      <c r="J27" s="35" t="s">
        <v>75</v>
      </c>
      <c r="K27" s="35"/>
      <c r="L27" s="35"/>
      <c r="M27" s="34" t="s">
        <v>50</v>
      </c>
      <c r="N27" s="110" t="s">
        <v>108</v>
      </c>
      <c r="O27" s="101"/>
      <c r="P27" s="101"/>
      <c r="Q27" s="126">
        <f>ROUND(R27/1.2,5)</f>
        <v>309.50376</v>
      </c>
      <c r="R27" s="128">
        <v>371.40451000000002</v>
      </c>
      <c r="S27" s="86" t="s">
        <v>110</v>
      </c>
      <c r="T27" s="34" t="s">
        <v>65</v>
      </c>
      <c r="U27" s="34" t="s">
        <v>86</v>
      </c>
      <c r="V27" s="180">
        <v>43591</v>
      </c>
      <c r="W27" s="183">
        <v>43593</v>
      </c>
      <c r="X27" s="33" t="s">
        <v>46</v>
      </c>
      <c r="Y27" s="33" t="s">
        <v>46</v>
      </c>
      <c r="Z27" s="33" t="s">
        <v>46</v>
      </c>
      <c r="AA27" s="33" t="s">
        <v>46</v>
      </c>
      <c r="AB27" s="18" t="str">
        <f t="shared" ref="AB27:AB28" si="3">G27</f>
        <v>Теплоснабжение и поставка горячей воды для нужд ремонтно-механической мастерской</v>
      </c>
      <c r="AC27" s="19" t="s">
        <v>42</v>
      </c>
      <c r="AD27" s="18">
        <v>796</v>
      </c>
      <c r="AE27" s="18" t="s">
        <v>43</v>
      </c>
      <c r="AF27" s="20">
        <v>1</v>
      </c>
      <c r="AG27" s="20">
        <v>97000000000</v>
      </c>
      <c r="AH27" s="19" t="s">
        <v>44</v>
      </c>
      <c r="AI27" s="107">
        <f>W27+30</f>
        <v>43623</v>
      </c>
      <c r="AJ27" s="103">
        <f>AI27</f>
        <v>43623</v>
      </c>
      <c r="AK27" s="107">
        <v>43830</v>
      </c>
      <c r="AL27" s="26">
        <v>2019</v>
      </c>
      <c r="AM27" s="108" t="s">
        <v>46</v>
      </c>
      <c r="AN27" s="145"/>
      <c r="AO27" s="145"/>
      <c r="AP27" s="145"/>
      <c r="AQ27" s="145"/>
      <c r="AR27" s="145"/>
      <c r="AS27" s="145"/>
      <c r="AT27" s="145"/>
      <c r="AU27" s="145"/>
      <c r="AV27" s="145"/>
      <c r="AW27" s="18" t="s">
        <v>116</v>
      </c>
    </row>
    <row r="28" spans="1:248" s="15" customFormat="1" ht="65.25" customHeight="1" x14ac:dyDescent="0.25">
      <c r="A28" s="19">
        <v>8</v>
      </c>
      <c r="B28" s="36">
        <v>1928</v>
      </c>
      <c r="C28" s="33" t="s">
        <v>65</v>
      </c>
      <c r="D28" s="137" t="s">
        <v>56</v>
      </c>
      <c r="E28" s="33" t="s">
        <v>49</v>
      </c>
      <c r="F28" s="36">
        <v>13</v>
      </c>
      <c r="G28" s="101" t="s">
        <v>83</v>
      </c>
      <c r="H28" s="136" t="s">
        <v>63</v>
      </c>
      <c r="I28" s="138" t="s">
        <v>64</v>
      </c>
      <c r="J28" s="35" t="s">
        <v>75</v>
      </c>
      <c r="K28" s="35"/>
      <c r="L28" s="35"/>
      <c r="M28" s="33" t="s">
        <v>50</v>
      </c>
      <c r="N28" s="18" t="s">
        <v>78</v>
      </c>
      <c r="O28" s="18"/>
      <c r="P28" s="18"/>
      <c r="Q28" s="144">
        <f t="shared" ref="Q28" si="4">R28</f>
        <v>17</v>
      </c>
      <c r="R28" s="144">
        <v>17</v>
      </c>
      <c r="S28" s="86" t="s">
        <v>104</v>
      </c>
      <c r="T28" s="33" t="s">
        <v>65</v>
      </c>
      <c r="U28" s="18" t="s">
        <v>81</v>
      </c>
      <c r="V28" s="180">
        <v>43535</v>
      </c>
      <c r="W28" s="180">
        <v>43565</v>
      </c>
      <c r="X28" s="33" t="s">
        <v>46</v>
      </c>
      <c r="Y28" s="33" t="s">
        <v>46</v>
      </c>
      <c r="Z28" s="33" t="s">
        <v>46</v>
      </c>
      <c r="AA28" s="33" t="s">
        <v>46</v>
      </c>
      <c r="AB28" s="18" t="str">
        <f t="shared" si="3"/>
        <v>Оказание услуг по обучению ответственных лиц по безапасности дорожного движения (БДД)</v>
      </c>
      <c r="AC28" s="19" t="s">
        <v>42</v>
      </c>
      <c r="AD28" s="20">
        <v>796</v>
      </c>
      <c r="AE28" s="20" t="s">
        <v>43</v>
      </c>
      <c r="AF28" s="18">
        <v>1</v>
      </c>
      <c r="AG28" s="20">
        <v>97000000000</v>
      </c>
      <c r="AH28" s="33" t="s">
        <v>44</v>
      </c>
      <c r="AI28" s="103">
        <f t="shared" ref="AI28" si="5">W28+20</f>
        <v>43585</v>
      </c>
      <c r="AJ28" s="103">
        <v>43585</v>
      </c>
      <c r="AK28" s="103">
        <v>43830</v>
      </c>
      <c r="AL28" s="33">
        <v>2019</v>
      </c>
      <c r="AM28" s="33" t="s">
        <v>46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 t="s">
        <v>105</v>
      </c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</row>
    <row r="29" spans="1:248" ht="40.5" customHeight="1" x14ac:dyDescent="0.25">
      <c r="A29" s="156">
        <v>8</v>
      </c>
      <c r="B29" s="147">
        <v>1928</v>
      </c>
      <c r="C29" s="151" t="s">
        <v>65</v>
      </c>
      <c r="D29" s="168" t="s">
        <v>56</v>
      </c>
      <c r="E29" s="151" t="s">
        <v>49</v>
      </c>
      <c r="F29" s="147">
        <v>23</v>
      </c>
      <c r="G29" s="169" t="s">
        <v>106</v>
      </c>
      <c r="H29" s="148" t="s">
        <v>63</v>
      </c>
      <c r="I29" s="149" t="s">
        <v>64</v>
      </c>
      <c r="J29" s="150" t="s">
        <v>75</v>
      </c>
      <c r="K29" s="150"/>
      <c r="L29" s="150"/>
      <c r="M29" s="151" t="s">
        <v>50</v>
      </c>
      <c r="N29" s="152" t="s">
        <v>78</v>
      </c>
      <c r="O29" s="152"/>
      <c r="P29" s="152"/>
      <c r="Q29" s="153">
        <f t="shared" ref="Q29" si="6">R29</f>
        <v>10.3</v>
      </c>
      <c r="R29" s="153">
        <v>10.3</v>
      </c>
      <c r="S29" s="154" t="s">
        <v>104</v>
      </c>
      <c r="T29" s="151" t="s">
        <v>65</v>
      </c>
      <c r="U29" s="152" t="s">
        <v>81</v>
      </c>
      <c r="V29" s="184">
        <v>43535</v>
      </c>
      <c r="W29" s="184">
        <v>43565</v>
      </c>
      <c r="X29" s="151" t="s">
        <v>46</v>
      </c>
      <c r="Y29" s="151" t="s">
        <v>46</v>
      </c>
      <c r="Z29" s="151" t="s">
        <v>46</v>
      </c>
      <c r="AA29" s="151" t="s">
        <v>46</v>
      </c>
      <c r="AB29" s="152" t="str">
        <f t="shared" ref="AB29" si="7">G29</f>
        <v>Оказание услуг по обучению ответственных лиц по безапасности дорожного движения (БДД) в г. Алатыре</v>
      </c>
      <c r="AC29" s="156" t="s">
        <v>42</v>
      </c>
      <c r="AD29" s="157">
        <v>796</v>
      </c>
      <c r="AE29" s="157" t="s">
        <v>43</v>
      </c>
      <c r="AF29" s="152">
        <v>1</v>
      </c>
      <c r="AG29" s="157">
        <v>97000000000</v>
      </c>
      <c r="AH29" s="151" t="s">
        <v>44</v>
      </c>
      <c r="AI29" s="155">
        <f t="shared" ref="AI29" si="8">W29+20</f>
        <v>43585</v>
      </c>
      <c r="AJ29" s="155">
        <v>43585</v>
      </c>
      <c r="AK29" s="155">
        <v>43830</v>
      </c>
      <c r="AL29" s="151">
        <v>2019</v>
      </c>
      <c r="AM29" s="151" t="s">
        <v>46</v>
      </c>
      <c r="AN29" s="146"/>
      <c r="AO29" s="146"/>
      <c r="AP29" s="146"/>
      <c r="AQ29" s="146"/>
      <c r="AR29" s="146"/>
      <c r="AS29" s="146"/>
      <c r="AT29" s="146"/>
      <c r="AU29" s="146"/>
      <c r="AV29" s="146"/>
      <c r="AW29" s="158" t="s">
        <v>107</v>
      </c>
    </row>
    <row r="30" spans="1:248" ht="39" customHeight="1" x14ac:dyDescent="0.25">
      <c r="A30" s="19">
        <v>8</v>
      </c>
      <c r="B30" s="36">
        <v>1928</v>
      </c>
      <c r="C30" s="33" t="s">
        <v>65</v>
      </c>
      <c r="D30" s="137" t="s">
        <v>51</v>
      </c>
      <c r="E30" s="33" t="s">
        <v>49</v>
      </c>
      <c r="F30" s="36">
        <v>24</v>
      </c>
      <c r="G30" s="101" t="s">
        <v>113</v>
      </c>
      <c r="H30" s="136">
        <v>35.14</v>
      </c>
      <c r="I30" s="138" t="s">
        <v>111</v>
      </c>
      <c r="J30" s="35" t="s">
        <v>75</v>
      </c>
      <c r="K30" s="35"/>
      <c r="L30" s="35"/>
      <c r="M30" s="33" t="s">
        <v>50</v>
      </c>
      <c r="N30" s="18" t="s">
        <v>78</v>
      </c>
      <c r="O30" s="18"/>
      <c r="P30" s="18"/>
      <c r="Q30" s="126">
        <f>ROUND(R30/1.2,5)</f>
        <v>72.840329999999994</v>
      </c>
      <c r="R30" s="144">
        <v>87.4084</v>
      </c>
      <c r="S30" s="86" t="s">
        <v>104</v>
      </c>
      <c r="T30" s="33" t="s">
        <v>65</v>
      </c>
      <c r="U30" s="18" t="s">
        <v>81</v>
      </c>
      <c r="V30" s="180">
        <v>43591</v>
      </c>
      <c r="W30" s="183">
        <v>43609</v>
      </c>
      <c r="X30" s="33" t="s">
        <v>46</v>
      </c>
      <c r="Y30" s="33" t="s">
        <v>46</v>
      </c>
      <c r="Z30" s="33" t="s">
        <v>46</v>
      </c>
      <c r="AA30" s="33" t="s">
        <v>46</v>
      </c>
      <c r="AB30" s="18" t="str">
        <f t="shared" ref="AB30" si="9">G30</f>
        <v>Энергоснабжение для нужд ПО №4</v>
      </c>
      <c r="AC30" s="19" t="s">
        <v>42</v>
      </c>
      <c r="AD30" s="20">
        <v>796</v>
      </c>
      <c r="AE30" s="20" t="s">
        <v>43</v>
      </c>
      <c r="AF30" s="18">
        <v>1</v>
      </c>
      <c r="AG30" s="20">
        <v>97000000000</v>
      </c>
      <c r="AH30" s="33" t="s">
        <v>44</v>
      </c>
      <c r="AI30" s="107">
        <f>W30+20</f>
        <v>43629</v>
      </c>
      <c r="AJ30" s="103">
        <f>AI30</f>
        <v>43629</v>
      </c>
      <c r="AK30" s="107">
        <v>43830</v>
      </c>
      <c r="AL30" s="33">
        <v>2019</v>
      </c>
      <c r="AM30" s="33" t="s">
        <v>46</v>
      </c>
      <c r="AN30" s="140"/>
      <c r="AO30" s="140"/>
      <c r="AP30" s="140"/>
      <c r="AQ30" s="140"/>
      <c r="AR30" s="140"/>
      <c r="AS30" s="140"/>
      <c r="AT30" s="140"/>
      <c r="AU30" s="140"/>
      <c r="AV30" s="140"/>
      <c r="AW30" s="18" t="s">
        <v>116</v>
      </c>
    </row>
    <row r="32" spans="1:248" x14ac:dyDescent="0.25">
      <c r="N32" s="11" t="s">
        <v>57</v>
      </c>
      <c r="O32" s="11"/>
      <c r="P32" s="11"/>
      <c r="Q32" s="129">
        <f>Q26+Q23+Q19+Q18+Q25</f>
        <v>470.65409</v>
      </c>
      <c r="R32" s="129">
        <f>R26+R23+R19+R18+R25</f>
        <v>557.56491000000005</v>
      </c>
    </row>
    <row r="33" spans="1:49" x14ac:dyDescent="0.25">
      <c r="C33" s="9" t="s">
        <v>58</v>
      </c>
      <c r="G33" s="9"/>
    </row>
    <row r="34" spans="1:49" ht="21" x14ac:dyDescent="0.35">
      <c r="A34" s="161" t="s">
        <v>114</v>
      </c>
    </row>
    <row r="35" spans="1:49" s="32" customFormat="1" ht="42" customHeight="1" x14ac:dyDescent="0.25">
      <c r="A35" s="20">
        <v>3</v>
      </c>
      <c r="B35" s="35">
        <v>1913</v>
      </c>
      <c r="C35" s="20" t="s">
        <v>65</v>
      </c>
      <c r="D35" s="35" t="s">
        <v>40</v>
      </c>
      <c r="E35" s="20" t="s">
        <v>45</v>
      </c>
      <c r="F35" s="35">
        <v>19</v>
      </c>
      <c r="G35" s="18" t="s">
        <v>87</v>
      </c>
      <c r="H35" s="18">
        <v>28.29</v>
      </c>
      <c r="I35" s="18" t="s">
        <v>102</v>
      </c>
      <c r="J35" s="36" t="s">
        <v>75</v>
      </c>
      <c r="K35" s="36"/>
      <c r="L35" s="36"/>
      <c r="M35" s="34" t="s">
        <v>50</v>
      </c>
      <c r="N35" s="104" t="s">
        <v>78</v>
      </c>
      <c r="O35" s="104"/>
      <c r="P35" s="104"/>
      <c r="Q35" s="125">
        <f t="shared" ref="Q35" si="10">ROUND(R35/1.2,5)</f>
        <v>168.92429999999999</v>
      </c>
      <c r="R35" s="143">
        <v>202.70916</v>
      </c>
      <c r="S35" s="86" t="s">
        <v>103</v>
      </c>
      <c r="T35" s="33" t="s">
        <v>65</v>
      </c>
      <c r="U35" s="20" t="s">
        <v>80</v>
      </c>
      <c r="V35" s="103">
        <v>43497</v>
      </c>
      <c r="W35" s="103">
        <v>43531</v>
      </c>
      <c r="X35" s="33" t="s">
        <v>46</v>
      </c>
      <c r="Y35" s="33" t="s">
        <v>46</v>
      </c>
      <c r="Z35" s="33" t="s">
        <v>46</v>
      </c>
      <c r="AA35" s="33" t="s">
        <v>46</v>
      </c>
      <c r="AB35" s="105" t="str">
        <f t="shared" ref="AB35" si="11">G35</f>
        <v>Поставка огнетушителей и противопожарного инвентаря</v>
      </c>
      <c r="AC35" s="19" t="s">
        <v>42</v>
      </c>
      <c r="AD35" s="34">
        <v>876</v>
      </c>
      <c r="AE35" s="34" t="s">
        <v>85</v>
      </c>
      <c r="AF35" s="34">
        <v>1</v>
      </c>
      <c r="AG35" s="20">
        <v>97000000000</v>
      </c>
      <c r="AH35" s="33" t="s">
        <v>44</v>
      </c>
      <c r="AI35" s="103">
        <v>43551</v>
      </c>
      <c r="AJ35" s="102">
        <v>43556</v>
      </c>
      <c r="AK35" s="103">
        <v>43585</v>
      </c>
      <c r="AL35" s="20">
        <v>2019</v>
      </c>
      <c r="AM35" s="20" t="s">
        <v>46</v>
      </c>
      <c r="AN35" s="20"/>
      <c r="AO35" s="20"/>
      <c r="AP35" s="20"/>
      <c r="AQ35" s="20"/>
      <c r="AR35" s="20"/>
      <c r="AS35" s="20"/>
      <c r="AT35" s="20"/>
      <c r="AU35" s="20"/>
      <c r="AV35" s="20"/>
      <c r="AW35" s="33"/>
    </row>
    <row r="36" spans="1:49" s="32" customFormat="1" ht="15" customHeight="1" x14ac:dyDescent="0.25">
      <c r="A36" s="50"/>
      <c r="B36" s="170"/>
      <c r="C36" s="50"/>
      <c r="D36" s="170"/>
      <c r="E36" s="50"/>
      <c r="F36" s="170"/>
      <c r="G36" s="71"/>
      <c r="H36" s="71"/>
      <c r="I36" s="71"/>
      <c r="J36" s="99"/>
      <c r="K36" s="99"/>
      <c r="L36" s="99"/>
      <c r="M36" s="48"/>
      <c r="N36" s="171"/>
      <c r="O36" s="171"/>
      <c r="P36" s="171"/>
      <c r="Q36" s="172"/>
      <c r="R36" s="173"/>
      <c r="S36" s="174"/>
      <c r="T36" s="175"/>
      <c r="U36" s="50"/>
      <c r="V36" s="176"/>
      <c r="W36" s="176"/>
      <c r="X36" s="175"/>
      <c r="Y36" s="175"/>
      <c r="Z36" s="175"/>
      <c r="AA36" s="175"/>
      <c r="AB36" s="177"/>
      <c r="AC36" s="178"/>
      <c r="AD36" s="48"/>
      <c r="AE36" s="48"/>
      <c r="AF36" s="48"/>
      <c r="AG36" s="50"/>
      <c r="AH36" s="175"/>
      <c r="AI36" s="176"/>
      <c r="AJ36" s="179"/>
      <c r="AK36" s="176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175"/>
    </row>
    <row r="37" spans="1:49" x14ac:dyDescent="0.25">
      <c r="N37" s="160" t="s">
        <v>57</v>
      </c>
      <c r="Q37" s="129">
        <f>SUM(Q35)</f>
        <v>168.92429999999999</v>
      </c>
      <c r="R37" s="129">
        <f>SUM(R35)</f>
        <v>202.70916</v>
      </c>
    </row>
  </sheetData>
  <autoFilter ref="A15:AW30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2" fitToWidth="2" fitToHeight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:C16"/>
    </sheetView>
  </sheetViews>
  <sheetFormatPr defaultRowHeight="15" x14ac:dyDescent="0.25"/>
  <cols>
    <col min="1" max="1" width="15.140625" customWidth="1"/>
    <col min="3" max="3" width="11.5703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закупки 2018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2019-04-18T10:18:49Z</dcterms:modified>
</cp:coreProperties>
</file>